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11760" activeTab="0"/>
  </bookViews>
  <sheets>
    <sheet name="Dohvat" sheetId="1" r:id="rId1"/>
    <sheet name="Papir" sheetId="2" r:id="rId2"/>
    <sheet name="Izrada" sheetId="3" r:id="rId3"/>
    <sheet name="Trošak" sheetId="4" r:id="rId4"/>
    <sheet name="Uštede" sheetId="5" r:id="rId5"/>
  </sheets>
  <definedNames/>
  <calcPr fullCalcOnLoad="1"/>
</workbook>
</file>

<file path=xl/comments3.xml><?xml version="1.0" encoding="utf-8"?>
<comments xmlns="http://schemas.openxmlformats.org/spreadsheetml/2006/main">
  <authors>
    <author>interwoven</author>
  </authors>
  <commentList>
    <comment ref="A5" authorId="0">
      <text>
        <r>
          <rPr>
            <b/>
            <sz val="8"/>
            <rFont val="Tahoma"/>
            <family val="2"/>
          </rPr>
          <t>interwoven:</t>
        </r>
        <r>
          <rPr>
            <sz val="8"/>
            <rFont val="Tahoma"/>
            <family val="2"/>
          </rPr>
          <t xml:space="preserve">
Can include accepting tracked changes or modifying content based on  SME comments on sticky notes or email.</t>
        </r>
      </text>
    </comment>
  </commentList>
</comments>
</file>

<file path=xl/sharedStrings.xml><?xml version="1.0" encoding="utf-8"?>
<sst xmlns="http://schemas.openxmlformats.org/spreadsheetml/2006/main" count="55" uniqueCount="39">
  <si>
    <t>Poslovna vrijednost</t>
  </si>
  <si>
    <t>TROŠKOVI</t>
  </si>
  <si>
    <t>Troškovi vremena dohvata</t>
  </si>
  <si>
    <t>Rast</t>
  </si>
  <si>
    <t>1. Godina</t>
  </si>
  <si>
    <t>2. Godina</t>
  </si>
  <si>
    <t>3. Godina</t>
  </si>
  <si>
    <t>4. Godina</t>
  </si>
  <si>
    <t>UKUPNO</t>
  </si>
  <si>
    <t>Broj zaposlenih</t>
  </si>
  <si>
    <t>Broj dokumenata dnevno</t>
  </si>
  <si>
    <t>Vrijeme traženja (min.)</t>
  </si>
  <si>
    <t>Mjesečno sati</t>
  </si>
  <si>
    <t>Bruto cijena radnog sata</t>
  </si>
  <si>
    <t>Godišnji trošak</t>
  </si>
  <si>
    <t>UŠTEDE</t>
  </si>
  <si>
    <t>Očekivana redukcija vremena</t>
  </si>
  <si>
    <t>Godišnja ušteda</t>
  </si>
  <si>
    <t xml:space="preserve">Očekivana godišnja ušteda u troškovima </t>
  </si>
  <si>
    <t>% papira koji se može eliminirati</t>
  </si>
  <si>
    <t>Ukupni godišnji trošak štampanja</t>
  </si>
  <si>
    <t>Trošak štampanja po strani</t>
  </si>
  <si>
    <t>Ukupno odštampanih strana za pospremanje kao zapisi</t>
  </si>
  <si>
    <t>Broj strana po dokumentu - zapisu</t>
  </si>
  <si>
    <t>Mjesečni broj odštampanih dokumenata za pospremanje kao zapisi</t>
  </si>
  <si>
    <t>Mjesečni broj odštampanih strana</t>
  </si>
  <si>
    <t>Procjenjeni % iteracija u kojima se štampaju dokumenti</t>
  </si>
  <si>
    <t>Broj strana po dokumentu</t>
  </si>
  <si>
    <t>Broj ljudi uključenih u iteraciju</t>
  </si>
  <si>
    <t>Prosječan broj izmjena (iteracija - verzija) po dokumentu</t>
  </si>
  <si>
    <t>Mjesečni broj izrađenih dokumenata i prezentacija</t>
  </si>
  <si>
    <t>Redukcija troškova štampanja i kopiranja</t>
  </si>
  <si>
    <t>Redukcija vremena izrade dokumenata</t>
  </si>
  <si>
    <t>Mjesečni broj izrađenih dokumenata</t>
  </si>
  <si>
    <t>Prosječno vrijeme (sati) za iteraciju (izmjena dokumenta)</t>
  </si>
  <si>
    <t>Ukupno vrijeme (sati) potrošeno na iteracije (mjesečno)</t>
  </si>
  <si>
    <t>Ukupni (godišnji) trošak izrade dokumenata</t>
  </si>
  <si>
    <t>Smanjenje vremena s Oracle rješenjem %</t>
  </si>
  <si>
    <t>Očekivana godišnja ušteda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</si>
</sst>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_);_(* \(#,##0\);_(* &quot;-&quot;??_);_(@_)"/>
    <numFmt numFmtId="165" formatCode="0.0"/>
    <numFmt numFmtId="166" formatCode="&quot;$&quot;#,##0;[Red]&quot;$&quot;#,##0"/>
    <numFmt numFmtId="167" formatCode="#,##0.00\ [$kn-41A];\-#,##0.00\ [$kn-41A]"/>
    <numFmt numFmtId="168" formatCode="&quot;$&quot;#,##0"/>
    <numFmt numFmtId="169" formatCode="&quot;$&quot;#,##0_);\(&quot;$&quot;#,##0\)"/>
    <numFmt numFmtId="170" formatCode="_(* #,##0.0_);_(* \(#,##0.0\);_(* &quot;-&quot;??_);_(@_)"/>
    <numFmt numFmtId="171" formatCode="_(* #,##0.00_);_(* \(#,##0.00\);_(* &quot;-&quot;??_);_(@_)"/>
    <numFmt numFmtId="172" formatCode="#,##0\ [$kn-41A];\-#,##0\ [$kn-41A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4"/>
      <color indexed="8"/>
      <name val="Calibri"/>
      <family val="2"/>
    </font>
    <font>
      <sz val="14"/>
      <color indexed="5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9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4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3" fontId="5" fillId="34" borderId="10" xfId="5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1" fontId="5" fillId="34" borderId="10" xfId="50" applyNumberFormat="1" applyFont="1" applyFill="1" applyBorder="1" applyAlignment="1">
      <alignment horizontal="right"/>
    </xf>
    <xf numFmtId="9" fontId="5" fillId="35" borderId="0" xfId="0" applyNumberFormat="1" applyFont="1" applyFill="1" applyAlignment="1">
      <alignment horizontal="center"/>
    </xf>
    <xf numFmtId="166" fontId="5" fillId="0" borderId="0" xfId="0" applyNumberFormat="1" applyFont="1" applyFill="1" applyAlignment="1" applyProtection="1">
      <alignment horizontal="left" wrapText="1"/>
      <protection/>
    </xf>
    <xf numFmtId="167" fontId="5" fillId="35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left" indent="1"/>
      <protection/>
    </xf>
    <xf numFmtId="168" fontId="5" fillId="0" borderId="0" xfId="50" applyNumberFormat="1" applyFont="1" applyFill="1" applyBorder="1" applyAlignment="1">
      <alignment horizontal="right"/>
    </xf>
    <xf numFmtId="166" fontId="5" fillId="0" borderId="0" xfId="59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9" fontId="5" fillId="34" borderId="10" xfId="50" applyFont="1" applyFill="1" applyBorder="1" applyAlignment="1">
      <alignment horizontal="right"/>
    </xf>
    <xf numFmtId="9" fontId="5" fillId="0" borderId="0" xfId="59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right"/>
    </xf>
    <xf numFmtId="9" fontId="5" fillId="0" borderId="0" xfId="5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9" fontId="5" fillId="34" borderId="11" xfId="50" applyFont="1" applyFill="1" applyBorder="1" applyAlignment="1">
      <alignment horizontal="right"/>
    </xf>
    <xf numFmtId="166" fontId="5" fillId="0" borderId="0" xfId="0" applyNumberFormat="1" applyFont="1" applyFill="1" applyAlignment="1" applyProtection="1">
      <alignment horizontal="left" wrapText="1" indent="1"/>
      <protection/>
    </xf>
    <xf numFmtId="164" fontId="4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0" fontId="47" fillId="0" borderId="0" xfId="0" applyFont="1" applyAlignment="1">
      <alignment horizontal="center"/>
    </xf>
    <xf numFmtId="164" fontId="4" fillId="0" borderId="0" xfId="59" applyNumberFormat="1" applyFont="1" applyFill="1" applyBorder="1" applyAlignment="1">
      <alignment horizontal="right"/>
    </xf>
    <xf numFmtId="0" fontId="4" fillId="0" borderId="0" xfId="0" applyFont="1" applyFill="1" applyAlignment="1" applyProtection="1">
      <alignment horizontal="right" wrapText="1"/>
      <protection/>
    </xf>
    <xf numFmtId="1" fontId="5" fillId="0" borderId="0" xfId="57" applyNumberFormat="1" applyFont="1" applyFill="1" applyBorder="1" applyAlignment="1" applyProtection="1">
      <alignment horizontal="right"/>
      <protection locked="0"/>
    </xf>
    <xf numFmtId="164" fontId="5" fillId="0" borderId="12" xfId="0" applyNumberFormat="1" applyFont="1" applyFill="1" applyBorder="1" applyAlignment="1">
      <alignment horizontal="right"/>
    </xf>
    <xf numFmtId="164" fontId="5" fillId="0" borderId="0" xfId="59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 wrapText="1" indent="1"/>
      <protection/>
    </xf>
    <xf numFmtId="1" fontId="5" fillId="0" borderId="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 wrapText="1"/>
      <protection/>
    </xf>
    <xf numFmtId="1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center"/>
    </xf>
    <xf numFmtId="171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5" fillId="34" borderId="11" xfId="59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7" fillId="0" borderId="0" xfId="0" applyFont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5" fillId="34" borderId="10" xfId="0" applyNumberFormat="1" applyFont="1" applyFill="1" applyBorder="1" applyAlignment="1">
      <alignment horizontal="right"/>
    </xf>
    <xf numFmtId="167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36" borderId="0" xfId="0" applyFont="1" applyFill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95"/>
          <c:w val="0.7977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v>Trošak dohvata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Dohvat!$E$3:$I$3</c:f>
              <c:strCache/>
            </c:strRef>
          </c:cat>
          <c:val>
            <c:numRef>
              <c:f>Dohvat!$E$9:$I$9</c:f>
              <c:numCache/>
            </c:numRef>
          </c:val>
        </c:ser>
        <c:ser>
          <c:idx val="1"/>
          <c:order val="1"/>
          <c:tx>
            <c:v>Uštede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Dohvat!$E$12:$I$12</c:f>
              <c:numCache/>
            </c:numRef>
          </c:val>
        </c:ser>
        <c:axId val="50634496"/>
        <c:axId val="53057281"/>
      </c:bar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281"/>
        <c:crosses val="autoZero"/>
        <c:auto val="1"/>
        <c:lblOffset val="100"/>
        <c:tickLblSkip val="1"/>
        <c:noMultiLvlLbl val="0"/>
      </c:catAx>
      <c:valAx>
        <c:axId val="53057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34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"/>
          <c:y val="0.44925"/>
          <c:w val="0.15825"/>
          <c:h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75"/>
          <c:w val="0.804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tx>
            <c:v>Trošak štampanja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Papir!$E$1:$I$1</c:f>
              <c:strCache/>
            </c:strRef>
          </c:cat>
          <c:val>
            <c:numRef>
              <c:f>Papir!$E$14:$I$14</c:f>
              <c:numCache/>
            </c:numRef>
          </c:val>
        </c:ser>
        <c:ser>
          <c:idx val="1"/>
          <c:order val="1"/>
          <c:tx>
            <c:v>Ušteda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Papir!$E$16:$I$16</c:f>
              <c:numCache/>
            </c:numRef>
          </c:val>
        </c:ser>
        <c:axId val="7753482"/>
        <c:axId val="2672475"/>
      </c:barChart>
      <c:catAx>
        <c:axId val="775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2475"/>
        <c:crosses val="autoZero"/>
        <c:auto val="1"/>
        <c:lblOffset val="100"/>
        <c:tickLblSkip val="1"/>
        <c:noMultiLvlLbl val="0"/>
      </c:catAx>
      <c:valAx>
        <c:axId val="2672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3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5"/>
          <c:y val="0.4495"/>
          <c:w val="0.16775"/>
          <c:h val="0.0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95"/>
          <c:w val="0.817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v>Trošak izrade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Izrada!$E$2:$I$2</c:f>
              <c:strCache/>
            </c:strRef>
          </c:cat>
          <c:val>
            <c:numRef>
              <c:f>Izrada!$E$9:$I$9</c:f>
              <c:numCache/>
            </c:numRef>
          </c:val>
        </c:ser>
        <c:ser>
          <c:idx val="1"/>
          <c:order val="1"/>
          <c:tx>
            <c:v>Ušteda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Izrada!$E$12:$I$12</c:f>
              <c:numCache/>
            </c:numRef>
          </c:val>
        </c:ser>
        <c:axId val="24052276"/>
        <c:axId val="15143893"/>
      </c:bar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43893"/>
        <c:crosses val="autoZero"/>
        <c:auto val="1"/>
        <c:lblOffset val="100"/>
        <c:tickLblSkip val="1"/>
        <c:noMultiLvlLbl val="0"/>
      </c:catAx>
      <c:valAx>
        <c:axId val="15143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"/>
          <c:y val="0.44825"/>
          <c:w val="0.141"/>
          <c:h val="0.0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Trošak 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715"/>
          <c:w val="0.97925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v>Dohvat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Izrada!$E$2:$I$2</c:f>
              <c:strCache>
                <c:ptCount val="5"/>
                <c:pt idx="0">
                  <c:v>1. Godina</c:v>
                </c:pt>
                <c:pt idx="1">
                  <c:v>2. Godina</c:v>
                </c:pt>
                <c:pt idx="2">
                  <c:v>3. Godina</c:v>
                </c:pt>
                <c:pt idx="3">
                  <c:v>4. Godina</c:v>
                </c:pt>
                <c:pt idx="4">
                  <c:v>UKUPNO</c:v>
                </c:pt>
              </c:strCache>
            </c:strRef>
          </c:cat>
          <c:val>
            <c:numRef>
              <c:f>Dohvat!$E$9:$I$9</c:f>
              <c:numCache>
                <c:ptCount val="5"/>
                <c:pt idx="0">
                  <c:v>1260000</c:v>
                </c:pt>
                <c:pt idx="1">
                  <c:v>1362690</c:v>
                </c:pt>
                <c:pt idx="2">
                  <c:v>1473749.2349999999</c:v>
                </c:pt>
                <c:pt idx="3">
                  <c:v>1593859.7976525002</c:v>
                </c:pt>
                <c:pt idx="4">
                  <c:v>5690299.0326525</c:v>
                </c:pt>
              </c:numCache>
            </c:numRef>
          </c:val>
        </c:ser>
        <c:ser>
          <c:idx val="1"/>
          <c:order val="1"/>
          <c:tx>
            <c:v>Papir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Izrada!$E$2:$I$2</c:f>
              <c:strCache>
                <c:ptCount val="5"/>
                <c:pt idx="0">
                  <c:v>1. Godina</c:v>
                </c:pt>
                <c:pt idx="1">
                  <c:v>2. Godina</c:v>
                </c:pt>
                <c:pt idx="2">
                  <c:v>3. Godina</c:v>
                </c:pt>
                <c:pt idx="3">
                  <c:v>4. Godina</c:v>
                </c:pt>
                <c:pt idx="4">
                  <c:v>UKUPNO</c:v>
                </c:pt>
              </c:strCache>
            </c:strRef>
          </c:cat>
          <c:val>
            <c:numRef>
              <c:f>Papir!$E$14:$I$14</c:f>
              <c:numCache>
                <c:ptCount val="5"/>
                <c:pt idx="0">
                  <c:v>32400</c:v>
                </c:pt>
                <c:pt idx="1">
                  <c:v>33372</c:v>
                </c:pt>
                <c:pt idx="2">
                  <c:v>34373.16</c:v>
                </c:pt>
                <c:pt idx="3">
                  <c:v>35404.35480000001</c:v>
                </c:pt>
                <c:pt idx="4">
                  <c:v>135549.5148</c:v>
                </c:pt>
              </c:numCache>
            </c:numRef>
          </c:val>
        </c:ser>
        <c:ser>
          <c:idx val="2"/>
          <c:order val="2"/>
          <c:tx>
            <c:v>Izrada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Izrada!$E$9:$I$9</c:f>
              <c:numCache>
                <c:ptCount val="5"/>
                <c:pt idx="0">
                  <c:v>450000</c:v>
                </c:pt>
                <c:pt idx="1">
                  <c:v>463500</c:v>
                </c:pt>
                <c:pt idx="2">
                  <c:v>477405</c:v>
                </c:pt>
                <c:pt idx="3">
                  <c:v>491727.14999999997</c:v>
                </c:pt>
                <c:pt idx="4">
                  <c:v>1882632.15</c:v>
                </c:pt>
              </c:numCache>
            </c:numRef>
          </c:val>
        </c:ser>
        <c:overlap val="100"/>
        <c:gapWidth val="95"/>
        <c:axId val="2077310"/>
        <c:axId val="18695791"/>
      </c:barChart>
      <c:catAx>
        <c:axId val="2077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95791"/>
        <c:crosses val="autoZero"/>
        <c:auto val="1"/>
        <c:lblOffset val="100"/>
        <c:tickLblSkip val="1"/>
        <c:noMultiLvlLbl val="0"/>
      </c:catAx>
      <c:valAx>
        <c:axId val="18695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[$kn-41A];\-#,##0\ [$kn-41A]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73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Ostvarive uštede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715"/>
          <c:w val="0.959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v>Dohvat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Izrada!$E$2:$I$2</c:f>
              <c:strCache>
                <c:ptCount val="5"/>
                <c:pt idx="0">
                  <c:v>1. Godina</c:v>
                </c:pt>
                <c:pt idx="1">
                  <c:v>2. Godina</c:v>
                </c:pt>
                <c:pt idx="2">
                  <c:v>3. Godina</c:v>
                </c:pt>
                <c:pt idx="3">
                  <c:v>4. Godina</c:v>
                </c:pt>
                <c:pt idx="4">
                  <c:v>UKUPNO</c:v>
                </c:pt>
              </c:strCache>
            </c:strRef>
          </c:cat>
          <c:val>
            <c:numRef>
              <c:f>Dohvat!$E$12:$I$12</c:f>
              <c:numCache>
                <c:ptCount val="5"/>
                <c:pt idx="0">
                  <c:v>630000</c:v>
                </c:pt>
                <c:pt idx="1">
                  <c:v>681345</c:v>
                </c:pt>
                <c:pt idx="2">
                  <c:v>736874.6174999999</c:v>
                </c:pt>
                <c:pt idx="3">
                  <c:v>796929.8988262501</c:v>
                </c:pt>
                <c:pt idx="4">
                  <c:v>2845149.51632625</c:v>
                </c:pt>
              </c:numCache>
            </c:numRef>
          </c:val>
        </c:ser>
        <c:ser>
          <c:idx val="1"/>
          <c:order val="1"/>
          <c:tx>
            <c:v>Papir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Izrada!$E$2:$I$2</c:f>
              <c:strCache>
                <c:ptCount val="5"/>
                <c:pt idx="0">
                  <c:v>1. Godina</c:v>
                </c:pt>
                <c:pt idx="1">
                  <c:v>2. Godina</c:v>
                </c:pt>
                <c:pt idx="2">
                  <c:v>3. Godina</c:v>
                </c:pt>
                <c:pt idx="3">
                  <c:v>4. Godina</c:v>
                </c:pt>
                <c:pt idx="4">
                  <c:v>UKUPNO</c:v>
                </c:pt>
              </c:strCache>
            </c:strRef>
          </c:cat>
          <c:val>
            <c:numRef>
              <c:f>Papir!$E$16:$I$16</c:f>
              <c:numCache>
                <c:ptCount val="5"/>
                <c:pt idx="0">
                  <c:v>16200</c:v>
                </c:pt>
                <c:pt idx="1">
                  <c:v>16686</c:v>
                </c:pt>
                <c:pt idx="2">
                  <c:v>17186.58</c:v>
                </c:pt>
                <c:pt idx="3">
                  <c:v>17702.177400000004</c:v>
                </c:pt>
                <c:pt idx="4">
                  <c:v>67774.7574</c:v>
                </c:pt>
              </c:numCache>
            </c:numRef>
          </c:val>
        </c:ser>
        <c:ser>
          <c:idx val="2"/>
          <c:order val="2"/>
          <c:tx>
            <c:v>Izrada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Izrada!$E$12:$I$12</c:f>
              <c:numCache>
                <c:ptCount val="5"/>
                <c:pt idx="0">
                  <c:v>67500</c:v>
                </c:pt>
                <c:pt idx="1">
                  <c:v>69525</c:v>
                </c:pt>
                <c:pt idx="2">
                  <c:v>71610.75</c:v>
                </c:pt>
                <c:pt idx="3">
                  <c:v>73759.0725</c:v>
                </c:pt>
                <c:pt idx="4">
                  <c:v>282394.8225</c:v>
                </c:pt>
              </c:numCache>
            </c:numRef>
          </c:val>
        </c:ser>
        <c:overlap val="100"/>
        <c:gapWidth val="95"/>
        <c:axId val="34044392"/>
        <c:axId val="37964073"/>
      </c:bar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964073"/>
        <c:crosses val="autoZero"/>
        <c:auto val="1"/>
        <c:lblOffset val="100"/>
        <c:tickLblSkip val="1"/>
        <c:noMultiLvlLbl val="0"/>
      </c:catAx>
      <c:valAx>
        <c:axId val="37964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443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Content Distribution'!A3:E3" /><Relationship Id="rId2" Type="http://schemas.openxmlformats.org/officeDocument/2006/relationships/hyperlink" Target="#'Content Distribution'!A3:E3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Content Distribution'!A3:E3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228600</xdr:rowOff>
    </xdr:from>
    <xdr:to>
      <xdr:col>5</xdr:col>
      <xdr:colOff>0</xdr:colOff>
      <xdr:row>2</xdr:row>
      <xdr:rowOff>142875</xdr:rowOff>
    </xdr:to>
    <xdr:sp>
      <xdr:nvSpPr>
        <xdr:cNvPr id="1" name="AutoShape 61">
          <a:hlinkClick r:id="rId1"/>
        </xdr:cNvPr>
        <xdr:cNvSpPr>
          <a:spLocks/>
        </xdr:cNvSpPr>
      </xdr:nvSpPr>
      <xdr:spPr>
        <a:xfrm>
          <a:off x="5781675" y="228600"/>
          <a:ext cx="0" cy="371475"/>
        </a:xfrm>
        <a:prstGeom prst="leftArrow">
          <a:avLst>
            <a:gd name="adj" fmla="val -2147483648"/>
          </a:avLst>
        </a:prstGeom>
        <a:solidFill>
          <a:srgbClr val="003366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Home</a:t>
          </a:r>
        </a:p>
      </xdr:txBody>
    </xdr:sp>
    <xdr:clientData/>
  </xdr:twoCellAnchor>
  <xdr:twoCellAnchor>
    <xdr:from>
      <xdr:col>5</xdr:col>
      <xdr:colOff>0</xdr:colOff>
      <xdr:row>7</xdr:row>
      <xdr:rowOff>228600</xdr:rowOff>
    </xdr:from>
    <xdr:to>
      <xdr:col>5</xdr:col>
      <xdr:colOff>0</xdr:colOff>
      <xdr:row>9</xdr:row>
      <xdr:rowOff>142875</xdr:rowOff>
    </xdr:to>
    <xdr:sp>
      <xdr:nvSpPr>
        <xdr:cNvPr id="2" name="AutoShape 61">
          <a:hlinkClick r:id="rId2"/>
        </xdr:cNvPr>
        <xdr:cNvSpPr>
          <a:spLocks/>
        </xdr:cNvSpPr>
      </xdr:nvSpPr>
      <xdr:spPr>
        <a:xfrm>
          <a:off x="5781675" y="1876425"/>
          <a:ext cx="0" cy="371475"/>
        </a:xfrm>
        <a:prstGeom prst="leftArrow">
          <a:avLst>
            <a:gd name="adj" fmla="val -2147483648"/>
          </a:avLst>
        </a:prstGeom>
        <a:solidFill>
          <a:srgbClr val="003366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Home</a:t>
          </a:r>
        </a:p>
      </xdr:txBody>
    </xdr:sp>
    <xdr:clientData/>
  </xdr:twoCellAnchor>
  <xdr:twoCellAnchor>
    <xdr:from>
      <xdr:col>3</xdr:col>
      <xdr:colOff>466725</xdr:colOff>
      <xdr:row>1</xdr:row>
      <xdr:rowOff>0</xdr:rowOff>
    </xdr:from>
    <xdr:to>
      <xdr:col>8</xdr:col>
      <xdr:colOff>1381125</xdr:colOff>
      <xdr:row>23</xdr:row>
      <xdr:rowOff>95250</xdr:rowOff>
    </xdr:to>
    <xdr:graphicFrame>
      <xdr:nvGraphicFramePr>
        <xdr:cNvPr id="3" name="Grafikon 6"/>
        <xdr:cNvGraphicFramePr/>
      </xdr:nvGraphicFramePr>
      <xdr:xfrm>
        <a:off x="4505325" y="228600"/>
        <a:ext cx="639127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10</xdr:col>
      <xdr:colOff>361950</xdr:colOff>
      <xdr:row>16</xdr:row>
      <xdr:rowOff>66675</xdr:rowOff>
    </xdr:to>
    <xdr:graphicFrame>
      <xdr:nvGraphicFramePr>
        <xdr:cNvPr id="1" name="Grafikon 1"/>
        <xdr:cNvGraphicFramePr/>
      </xdr:nvGraphicFramePr>
      <xdr:xfrm>
        <a:off x="5514975" y="19050"/>
        <a:ext cx="68389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238125</xdr:rowOff>
    </xdr:from>
    <xdr:to>
      <xdr:col>5</xdr:col>
      <xdr:colOff>0</xdr:colOff>
      <xdr:row>0</xdr:row>
      <xdr:rowOff>142875</xdr:rowOff>
    </xdr:to>
    <xdr:sp>
      <xdr:nvSpPr>
        <xdr:cNvPr id="1" name="AutoShape 61">
          <a:hlinkClick r:id="rId1"/>
        </xdr:cNvPr>
        <xdr:cNvSpPr>
          <a:spLocks/>
        </xdr:cNvSpPr>
      </xdr:nvSpPr>
      <xdr:spPr>
        <a:xfrm>
          <a:off x="6772275" y="238125"/>
          <a:ext cx="0" cy="0"/>
        </a:xfrm>
        <a:prstGeom prst="leftArrow">
          <a:avLst>
            <a:gd name="adj" fmla="val -2147483648"/>
          </a:avLst>
        </a:prstGeom>
        <a:solidFill>
          <a:srgbClr val="003366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Home</a:t>
          </a:r>
        </a:p>
      </xdr:txBody>
    </xdr:sp>
    <xdr:clientData/>
  </xdr:twoCellAnchor>
  <xdr:twoCellAnchor>
    <xdr:from>
      <xdr:col>3</xdr:col>
      <xdr:colOff>476250</xdr:colOff>
      <xdr:row>0</xdr:row>
      <xdr:rowOff>0</xdr:rowOff>
    </xdr:from>
    <xdr:to>
      <xdr:col>9</xdr:col>
      <xdr:colOff>19050</xdr:colOff>
      <xdr:row>17</xdr:row>
      <xdr:rowOff>0</xdr:rowOff>
    </xdr:to>
    <xdr:graphicFrame>
      <xdr:nvGraphicFramePr>
        <xdr:cNvPr id="2" name="Grafikon 2"/>
        <xdr:cNvGraphicFramePr/>
      </xdr:nvGraphicFramePr>
      <xdr:xfrm>
        <a:off x="5505450" y="0"/>
        <a:ext cx="650557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15</xdr:col>
      <xdr:colOff>361950</xdr:colOff>
      <xdr:row>36</xdr:row>
      <xdr:rowOff>47625</xdr:rowOff>
    </xdr:to>
    <xdr:graphicFrame>
      <xdr:nvGraphicFramePr>
        <xdr:cNvPr id="1" name="Grafikon 1"/>
        <xdr:cNvGraphicFramePr/>
      </xdr:nvGraphicFramePr>
      <xdr:xfrm>
        <a:off x="28575" y="38100"/>
        <a:ext cx="947737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15</xdr:col>
      <xdr:colOff>419100</xdr:colOff>
      <xdr:row>36</xdr:row>
      <xdr:rowOff>47625</xdr:rowOff>
    </xdr:to>
    <xdr:graphicFrame>
      <xdr:nvGraphicFramePr>
        <xdr:cNvPr id="1" name="Grafikon 1"/>
        <xdr:cNvGraphicFramePr/>
      </xdr:nvGraphicFramePr>
      <xdr:xfrm>
        <a:off x="28575" y="38100"/>
        <a:ext cx="953452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6.140625" style="0" customWidth="1"/>
    <col min="2" max="2" width="3.140625" style="0" customWidth="1"/>
    <col min="3" max="3" width="21.28125" style="0" bestFit="1" customWidth="1"/>
    <col min="4" max="4" width="7.140625" style="0" bestFit="1" customWidth="1"/>
    <col min="5" max="5" width="19.00390625" style="0" bestFit="1" customWidth="1"/>
    <col min="6" max="6" width="18.57421875" style="0" customWidth="1"/>
    <col min="7" max="7" width="18.421875" style="0" customWidth="1"/>
    <col min="8" max="8" width="19.00390625" style="0" bestFit="1" customWidth="1"/>
    <col min="9" max="9" width="21.28125" style="0" bestFit="1" customWidth="1"/>
  </cols>
  <sheetData>
    <row r="1" spans="1:9" ht="18">
      <c r="A1" s="1" t="s">
        <v>0</v>
      </c>
      <c r="B1" s="2"/>
      <c r="C1" s="3"/>
      <c r="D1" s="3"/>
      <c r="E1" s="3"/>
      <c r="F1" s="4"/>
      <c r="G1" s="4"/>
      <c r="H1" s="4"/>
      <c r="I1" s="4"/>
    </row>
    <row r="2" spans="5:6" ht="18">
      <c r="E2" s="67" t="s">
        <v>1</v>
      </c>
      <c r="F2" s="67"/>
    </row>
    <row r="3" spans="1:9" ht="18.75" thickBot="1">
      <c r="A3" s="5" t="s">
        <v>2</v>
      </c>
      <c r="B3" s="6"/>
      <c r="C3" s="7"/>
      <c r="D3" s="8" t="s">
        <v>3</v>
      </c>
      <c r="E3" s="9" t="s">
        <v>4</v>
      </c>
      <c r="F3" s="10" t="s">
        <v>5</v>
      </c>
      <c r="G3" s="10" t="s">
        <v>6</v>
      </c>
      <c r="H3" s="10" t="s">
        <v>7</v>
      </c>
      <c r="I3" s="11" t="s">
        <v>8</v>
      </c>
    </row>
    <row r="4" spans="1:9" ht="18.75" thickBot="1">
      <c r="A4" s="12" t="s">
        <v>9</v>
      </c>
      <c r="B4" s="13"/>
      <c r="C4" s="14">
        <v>100</v>
      </c>
      <c r="D4" s="15"/>
      <c r="E4" s="16">
        <f>C4</f>
        <v>100</v>
      </c>
      <c r="F4" s="17">
        <f>E4*(1+$D4)</f>
        <v>100</v>
      </c>
      <c r="G4" s="17">
        <f>F4*(1+$D4)</f>
        <v>100</v>
      </c>
      <c r="H4" s="17">
        <f>G4*(1+$D4)</f>
        <v>100</v>
      </c>
      <c r="I4" s="18"/>
    </row>
    <row r="5" spans="1:9" ht="18.75" thickBot="1">
      <c r="A5" s="12" t="s">
        <v>10</v>
      </c>
      <c r="B5" s="13"/>
      <c r="C5" s="14">
        <v>30</v>
      </c>
      <c r="D5" s="15"/>
      <c r="E5" s="16"/>
      <c r="F5" s="17"/>
      <c r="G5" s="17"/>
      <c r="H5" s="17"/>
      <c r="I5" s="18"/>
    </row>
    <row r="6" spans="1:9" ht="18.75" thickBot="1">
      <c r="A6" s="12" t="s">
        <v>11</v>
      </c>
      <c r="B6" s="13"/>
      <c r="C6" s="14">
        <v>2</v>
      </c>
      <c r="D6" s="15"/>
      <c r="E6" s="16"/>
      <c r="F6" s="17"/>
      <c r="G6" s="17"/>
      <c r="H6" s="17"/>
      <c r="I6" s="18"/>
    </row>
    <row r="7" spans="1:9" ht="18.75" thickBot="1">
      <c r="A7" s="12" t="s">
        <v>12</v>
      </c>
      <c r="B7" s="13"/>
      <c r="C7" s="19">
        <f>((C4*C5*C6)/60)*21</f>
        <v>2100</v>
      </c>
      <c r="D7" s="20">
        <v>0.05</v>
      </c>
      <c r="E7" s="16">
        <f>C7</f>
        <v>2100</v>
      </c>
      <c r="F7" s="16">
        <f>E7*(1+$D7)</f>
        <v>2205</v>
      </c>
      <c r="G7" s="16">
        <f>F7*(1+$D7)</f>
        <v>2315.25</v>
      </c>
      <c r="H7" s="16">
        <f>G7*(1+$D7)</f>
        <v>2431.0125000000003</v>
      </c>
      <c r="I7" s="18"/>
    </row>
    <row r="8" spans="1:9" ht="18">
      <c r="A8" s="21" t="s">
        <v>13</v>
      </c>
      <c r="B8" s="13"/>
      <c r="C8" s="22">
        <v>50</v>
      </c>
      <c r="D8" s="20">
        <v>0.03</v>
      </c>
      <c r="E8" s="22">
        <f>C8</f>
        <v>50</v>
      </c>
      <c r="F8" s="22">
        <f>E8*(1+$D8)</f>
        <v>51.5</v>
      </c>
      <c r="G8" s="22">
        <f>F8*(1+$D8)</f>
        <v>53.045</v>
      </c>
      <c r="H8" s="22">
        <f>G8*(1+$D8)</f>
        <v>54.63635</v>
      </c>
      <c r="I8" s="18"/>
    </row>
    <row r="9" spans="1:9" ht="18">
      <c r="A9" s="23" t="s">
        <v>14</v>
      </c>
      <c r="B9" s="13"/>
      <c r="C9" s="22">
        <f>C7*C8*12</f>
        <v>1260000</v>
      </c>
      <c r="D9" s="15"/>
      <c r="E9" s="22">
        <f>E7*E8*12</f>
        <v>1260000</v>
      </c>
      <c r="F9" s="22">
        <f>F7*F8*12</f>
        <v>1362690</v>
      </c>
      <c r="G9" s="22">
        <f>G7*G8*12</f>
        <v>1473749.2349999999</v>
      </c>
      <c r="H9" s="22">
        <f>H7*H8*12</f>
        <v>1593859.7976525002</v>
      </c>
      <c r="I9" s="22">
        <f>SUM(E9:H9)</f>
        <v>5690299.0326525</v>
      </c>
    </row>
    <row r="10" spans="1:9" ht="18.75" thickBot="1">
      <c r="A10" s="23"/>
      <c r="B10" s="13"/>
      <c r="C10" s="24"/>
      <c r="D10" s="15"/>
      <c r="E10" s="67" t="s">
        <v>15</v>
      </c>
      <c r="F10" s="67"/>
      <c r="G10" s="25"/>
      <c r="H10" s="25"/>
      <c r="I10" s="18"/>
    </row>
    <row r="11" spans="1:9" ht="18.75" thickBot="1">
      <c r="A11" s="26" t="s">
        <v>16</v>
      </c>
      <c r="B11" s="13"/>
      <c r="C11" s="27">
        <v>0.5</v>
      </c>
      <c r="D11" s="15"/>
      <c r="E11" s="28">
        <f>$C11</f>
        <v>0.5</v>
      </c>
      <c r="F11" s="28">
        <f>$C11</f>
        <v>0.5</v>
      </c>
      <c r="G11" s="28">
        <f>$C11</f>
        <v>0.5</v>
      </c>
      <c r="H11" s="28">
        <f>$C11</f>
        <v>0.5</v>
      </c>
      <c r="I11" s="18"/>
    </row>
    <row r="12" spans="1:9" ht="18">
      <c r="A12" s="29" t="s">
        <v>17</v>
      </c>
      <c r="B12" s="30"/>
      <c r="C12" s="22">
        <f>C9*C11</f>
        <v>630000</v>
      </c>
      <c r="D12" s="31"/>
      <c r="E12" s="22">
        <f>E9*E11</f>
        <v>630000</v>
      </c>
      <c r="F12" s="22">
        <f>F9*F11</f>
        <v>681345</v>
      </c>
      <c r="G12" s="22">
        <f>G9*G11</f>
        <v>736874.6174999999</v>
      </c>
      <c r="H12" s="22">
        <f>H9*H11</f>
        <v>796929.8988262501</v>
      </c>
      <c r="I12" s="22">
        <f>SUM(E12:H12)</f>
        <v>2845149.51632625</v>
      </c>
    </row>
  </sheetData>
  <sheetProtection/>
  <mergeCells count="2">
    <mergeCell ref="E2:F2"/>
    <mergeCell ref="E10:F10"/>
  </mergeCells>
  <dataValidations count="1">
    <dataValidation allowBlank="1" showErrorMessage="1" sqref="F3:I3 B4:B8 I4:I12 C8:D8 B9:C12 E9:E10 A8 F7:H7 D7 E2 F9:H9 G2:I2 C1:C7 E1:I1 D1:D3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56.00390625" style="0" customWidth="1"/>
    <col min="2" max="2" width="2.140625" style="0" customWidth="1"/>
    <col min="3" max="3" width="17.28125" style="0" bestFit="1" customWidth="1"/>
    <col min="4" max="4" width="7.140625" style="0" bestFit="1" customWidth="1"/>
    <col min="5" max="8" width="17.28125" style="0" bestFit="1" customWidth="1"/>
    <col min="9" max="9" width="19.00390625" style="0" bestFit="1" customWidth="1"/>
  </cols>
  <sheetData>
    <row r="1" spans="1:9" ht="18.75" thickBot="1">
      <c r="A1" s="5" t="s">
        <v>31</v>
      </c>
      <c r="B1" s="12"/>
      <c r="C1" s="58"/>
      <c r="D1" s="8" t="s">
        <v>3</v>
      </c>
      <c r="E1" s="9" t="s">
        <v>4</v>
      </c>
      <c r="F1" s="10" t="s">
        <v>5</v>
      </c>
      <c r="G1" s="10" t="s">
        <v>6</v>
      </c>
      <c r="H1" s="10" t="s">
        <v>7</v>
      </c>
      <c r="I1" s="11" t="s">
        <v>8</v>
      </c>
    </row>
    <row r="2" spans="1:9" ht="36.75" thickBot="1">
      <c r="A2" s="50" t="s">
        <v>30</v>
      </c>
      <c r="B2" s="12"/>
      <c r="C2" s="57">
        <v>500</v>
      </c>
      <c r="D2" s="20">
        <v>0.1</v>
      </c>
      <c r="E2" s="16">
        <f>C2</f>
        <v>500</v>
      </c>
      <c r="F2" s="16">
        <f aca="true" t="shared" si="0" ref="F2:H4">E2*(1+$D2)</f>
        <v>550</v>
      </c>
      <c r="G2" s="16">
        <f t="shared" si="0"/>
        <v>605</v>
      </c>
      <c r="H2" s="16">
        <f t="shared" si="0"/>
        <v>665.5</v>
      </c>
      <c r="I2" s="56"/>
    </row>
    <row r="3" spans="1:9" ht="36.75" thickBot="1">
      <c r="A3" s="50" t="s">
        <v>29</v>
      </c>
      <c r="B3" s="12"/>
      <c r="C3" s="49">
        <v>3</v>
      </c>
      <c r="D3" s="15"/>
      <c r="E3" s="55">
        <f>$C3</f>
        <v>3</v>
      </c>
      <c r="F3" s="55">
        <f t="shared" si="0"/>
        <v>3</v>
      </c>
      <c r="G3" s="55">
        <f t="shared" si="0"/>
        <v>3</v>
      </c>
      <c r="H3" s="55">
        <f t="shared" si="0"/>
        <v>3</v>
      </c>
      <c r="I3" s="44"/>
    </row>
    <row r="4" spans="1:9" ht="18.75" thickBot="1">
      <c r="A4" s="50" t="s">
        <v>28</v>
      </c>
      <c r="B4" s="12"/>
      <c r="C4" s="49">
        <v>3</v>
      </c>
      <c r="D4" s="15"/>
      <c r="E4" s="55">
        <f>$C4</f>
        <v>3</v>
      </c>
      <c r="F4" s="55">
        <f t="shared" si="0"/>
        <v>3</v>
      </c>
      <c r="G4" s="55">
        <f t="shared" si="0"/>
        <v>3</v>
      </c>
      <c r="H4" s="55">
        <f t="shared" si="0"/>
        <v>3</v>
      </c>
      <c r="I4" s="44"/>
    </row>
    <row r="5" spans="1:9" ht="19.5" thickBot="1">
      <c r="A5" s="50" t="s">
        <v>27</v>
      </c>
      <c r="B5" s="12"/>
      <c r="C5" s="49">
        <v>3</v>
      </c>
      <c r="D5" s="41"/>
      <c r="E5" s="17">
        <f>$C5</f>
        <v>3</v>
      </c>
      <c r="F5" s="17">
        <f aca="true" t="shared" si="1" ref="F5:H7">$C5</f>
        <v>3</v>
      </c>
      <c r="G5" s="17">
        <f t="shared" si="1"/>
        <v>3</v>
      </c>
      <c r="H5" s="17">
        <f t="shared" si="1"/>
        <v>3</v>
      </c>
      <c r="I5" s="44"/>
    </row>
    <row r="6" spans="1:9" ht="37.5" thickBot="1">
      <c r="A6" s="50" t="s">
        <v>26</v>
      </c>
      <c r="B6" s="12"/>
      <c r="C6" s="27">
        <v>0.5</v>
      </c>
      <c r="D6" s="41"/>
      <c r="E6" s="54">
        <f>$C6</f>
        <v>0.5</v>
      </c>
      <c r="F6" s="54">
        <f t="shared" si="1"/>
        <v>0.5</v>
      </c>
      <c r="G6" s="54">
        <f t="shared" si="1"/>
        <v>0.5</v>
      </c>
      <c r="H6" s="54">
        <f t="shared" si="1"/>
        <v>0.5</v>
      </c>
      <c r="I6" s="44"/>
    </row>
    <row r="7" spans="1:9" ht="18.75">
      <c r="A7" s="47" t="s">
        <v>25</v>
      </c>
      <c r="B7" s="12"/>
      <c r="C7" s="46">
        <f>C2*C3*C4*C5*C6</f>
        <v>6750</v>
      </c>
      <c r="D7" s="53"/>
      <c r="E7" s="52">
        <f>$C7</f>
        <v>6750</v>
      </c>
      <c r="F7" s="52">
        <f t="shared" si="1"/>
        <v>6750</v>
      </c>
      <c r="G7" s="52">
        <f t="shared" si="1"/>
        <v>6750</v>
      </c>
      <c r="H7" s="52">
        <f t="shared" si="1"/>
        <v>6750</v>
      </c>
      <c r="I7" s="52"/>
    </row>
    <row r="8" spans="1:9" ht="12" customHeight="1" thickBot="1">
      <c r="A8" s="43"/>
      <c r="B8" s="12"/>
      <c r="C8" s="42"/>
      <c r="D8" s="41"/>
      <c r="E8" s="40"/>
      <c r="F8" s="40"/>
      <c r="G8" s="40"/>
      <c r="H8" s="40"/>
      <c r="I8" s="39"/>
    </row>
    <row r="9" spans="1:9" ht="36.75" thickBot="1">
      <c r="A9" s="50" t="s">
        <v>24</v>
      </c>
      <c r="B9" s="12"/>
      <c r="C9" s="49">
        <v>200</v>
      </c>
      <c r="D9" s="20">
        <v>0.1</v>
      </c>
      <c r="E9" s="48">
        <f>$C9</f>
        <v>200</v>
      </c>
      <c r="F9" s="51">
        <f>E9*(1+$D9)</f>
        <v>220.00000000000003</v>
      </c>
      <c r="G9" s="51">
        <f>F9*(1+$D9)</f>
        <v>242.00000000000006</v>
      </c>
      <c r="H9" s="51">
        <f>G9*(1+$D9)</f>
        <v>266.2000000000001</v>
      </c>
      <c r="I9" s="44"/>
    </row>
    <row r="10" spans="1:9" ht="19.5" thickBot="1">
      <c r="A10" s="50" t="s">
        <v>23</v>
      </c>
      <c r="B10" s="12"/>
      <c r="C10" s="49">
        <v>5</v>
      </c>
      <c r="D10" s="41"/>
      <c r="E10" s="48">
        <f>$C10</f>
        <v>5</v>
      </c>
      <c r="F10" s="48">
        <f aca="true" t="shared" si="2" ref="F10:H11">$C10</f>
        <v>5</v>
      </c>
      <c r="G10" s="48">
        <f t="shared" si="2"/>
        <v>5</v>
      </c>
      <c r="H10" s="48">
        <f t="shared" si="2"/>
        <v>5</v>
      </c>
      <c r="I10" s="44"/>
    </row>
    <row r="11" spans="1:9" ht="36.75">
      <c r="A11" s="47" t="s">
        <v>22</v>
      </c>
      <c r="B11" s="12"/>
      <c r="C11" s="46">
        <f>C9*C10</f>
        <v>1000</v>
      </c>
      <c r="D11" s="41"/>
      <c r="E11" s="45">
        <f>$C11</f>
        <v>1000</v>
      </c>
      <c r="F11" s="45">
        <f t="shared" si="2"/>
        <v>1000</v>
      </c>
      <c r="G11" s="45">
        <f t="shared" si="2"/>
        <v>1000</v>
      </c>
      <c r="H11" s="45">
        <f t="shared" si="2"/>
        <v>1000</v>
      </c>
      <c r="I11" s="44"/>
    </row>
    <row r="12" spans="1:9" ht="9" customHeight="1">
      <c r="A12" s="43"/>
      <c r="B12" s="12"/>
      <c r="C12" s="42"/>
      <c r="D12" s="41"/>
      <c r="E12" s="40"/>
      <c r="F12" s="40"/>
      <c r="G12" s="40"/>
      <c r="H12" s="40"/>
      <c r="I12" s="39"/>
    </row>
    <row r="13" spans="1:9" ht="18">
      <c r="A13" s="21" t="s">
        <v>21</v>
      </c>
      <c r="B13" s="13"/>
      <c r="C13" s="22">
        <v>0.4</v>
      </c>
      <c r="D13" s="20">
        <v>0.03</v>
      </c>
      <c r="E13" s="22">
        <f>C13</f>
        <v>0.4</v>
      </c>
      <c r="F13" s="22">
        <f>E13*(1+$D13)</f>
        <v>0.41200000000000003</v>
      </c>
      <c r="G13" s="22">
        <f>F13*(1+$D13)</f>
        <v>0.42436000000000007</v>
      </c>
      <c r="H13" s="22">
        <f>G13*(1+$D13)</f>
        <v>0.43709080000000006</v>
      </c>
      <c r="I13" s="18"/>
    </row>
    <row r="14" spans="1:9" ht="18.75" thickBot="1">
      <c r="A14" s="38" t="s">
        <v>20</v>
      </c>
      <c r="B14" s="13"/>
      <c r="C14" s="22">
        <f>C7*C13*12</f>
        <v>32400</v>
      </c>
      <c r="D14" s="36"/>
      <c r="E14" s="22">
        <f>(E7*E13*12)</f>
        <v>32400</v>
      </c>
      <c r="F14" s="22">
        <f>(F7*F13*12)</f>
        <v>33372</v>
      </c>
      <c r="G14" s="22">
        <f>(G7*G13*12)</f>
        <v>34373.16</v>
      </c>
      <c r="H14" s="22">
        <f>(H7*H13*12)</f>
        <v>35404.35480000001</v>
      </c>
      <c r="I14" s="22">
        <f>SUM(E14:H14)</f>
        <v>135549.5148</v>
      </c>
    </row>
    <row r="15" spans="1:9" ht="18">
      <c r="A15" s="21" t="s">
        <v>19</v>
      </c>
      <c r="B15" s="13"/>
      <c r="C15" s="37">
        <v>0.5</v>
      </c>
      <c r="D15" s="36"/>
      <c r="E15" s="35">
        <f>$C15</f>
        <v>0.5</v>
      </c>
      <c r="F15" s="35">
        <f>$C15</f>
        <v>0.5</v>
      </c>
      <c r="G15" s="35">
        <f>$C15</f>
        <v>0.5</v>
      </c>
      <c r="H15" s="35">
        <f>$C15</f>
        <v>0.5</v>
      </c>
      <c r="I15" s="34"/>
    </row>
    <row r="16" spans="1:9" ht="18">
      <c r="A16" s="29" t="s">
        <v>18</v>
      </c>
      <c r="B16" s="13"/>
      <c r="C16" s="22">
        <f>C14*C15</f>
        <v>16200</v>
      </c>
      <c r="D16" s="33"/>
      <c r="E16" s="22">
        <f>E14*E15</f>
        <v>16200</v>
      </c>
      <c r="F16" s="22">
        <f>F14*F15</f>
        <v>16686</v>
      </c>
      <c r="G16" s="22">
        <f>G14*G15</f>
        <v>17186.58</v>
      </c>
      <c r="H16" s="22">
        <f>H14*H15</f>
        <v>17702.177400000004</v>
      </c>
      <c r="I16" s="22">
        <f>SUM(E16:H16)</f>
        <v>67774.7574</v>
      </c>
    </row>
    <row r="17" spans="1:9" ht="18.75">
      <c r="A17" s="32"/>
      <c r="B17" s="32"/>
      <c r="C17" s="32"/>
      <c r="D17" s="32"/>
      <c r="E17" s="32"/>
      <c r="F17" s="32"/>
      <c r="G17" s="32"/>
      <c r="H17" s="32"/>
      <c r="I17" s="32"/>
    </row>
  </sheetData>
  <sheetProtection/>
  <dataValidations count="1">
    <dataValidation allowBlank="1" showErrorMessage="1" sqref="I5:I12 A13:A15 D13:I13 F9:H9 F1:I4 B13:C16 C1:D12 E14:I1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4.28125" style="32" customWidth="1"/>
    <col min="2" max="2" width="2.140625" style="32" customWidth="1"/>
    <col min="3" max="3" width="19.00390625" style="32" bestFit="1" customWidth="1"/>
    <col min="4" max="4" width="7.140625" style="32" bestFit="1" customWidth="1"/>
    <col min="5" max="8" width="19.00390625" style="32" bestFit="1" customWidth="1"/>
    <col min="9" max="9" width="21.28125" style="32" bestFit="1" customWidth="1"/>
    <col min="10" max="16384" width="9.140625" style="32" customWidth="1"/>
  </cols>
  <sheetData>
    <row r="1" spans="1:9" ht="18.75">
      <c r="A1" s="59"/>
      <c r="B1" s="60"/>
      <c r="C1" s="7"/>
      <c r="D1" s="7"/>
      <c r="E1" s="67" t="s">
        <v>1</v>
      </c>
      <c r="F1" s="67"/>
      <c r="G1" s="61"/>
      <c r="H1" s="62"/>
      <c r="I1" s="62"/>
    </row>
    <row r="2" spans="1:9" ht="19.5" thickBot="1">
      <c r="A2" s="5" t="s">
        <v>32</v>
      </c>
      <c r="B2" s="12"/>
      <c r="C2" s="58"/>
      <c r="D2" s="8" t="s">
        <v>3</v>
      </c>
      <c r="E2" s="9" t="s">
        <v>4</v>
      </c>
      <c r="F2" s="10" t="s">
        <v>5</v>
      </c>
      <c r="G2" s="10" t="s">
        <v>6</v>
      </c>
      <c r="H2" s="10" t="s">
        <v>7</v>
      </c>
      <c r="I2" s="11" t="s">
        <v>8</v>
      </c>
    </row>
    <row r="3" spans="1:9" ht="19.5" thickBot="1">
      <c r="A3" s="50" t="s">
        <v>33</v>
      </c>
      <c r="B3" s="12"/>
      <c r="C3" s="57">
        <v>500</v>
      </c>
      <c r="D3" s="20">
        <v>0.1</v>
      </c>
      <c r="E3" s="16">
        <f>C3</f>
        <v>500</v>
      </c>
      <c r="F3" s="16">
        <f aca="true" t="shared" si="0" ref="F3:H5">E3*(1+$D3)</f>
        <v>550</v>
      </c>
      <c r="G3" s="16">
        <f t="shared" si="0"/>
        <v>605</v>
      </c>
      <c r="H3" s="16">
        <f t="shared" si="0"/>
        <v>665.5</v>
      </c>
      <c r="I3" s="56"/>
    </row>
    <row r="4" spans="1:9" ht="36.75" thickBot="1">
      <c r="A4" s="50" t="s">
        <v>29</v>
      </c>
      <c r="B4" s="12"/>
      <c r="C4" s="49">
        <v>3</v>
      </c>
      <c r="D4" s="15"/>
      <c r="E4" s="16">
        <f>$C4</f>
        <v>3</v>
      </c>
      <c r="F4" s="16">
        <f t="shared" si="0"/>
        <v>3</v>
      </c>
      <c r="G4" s="16">
        <f t="shared" si="0"/>
        <v>3</v>
      </c>
      <c r="H4" s="16">
        <f t="shared" si="0"/>
        <v>3</v>
      </c>
      <c r="I4" s="44"/>
    </row>
    <row r="5" spans="1:9" ht="36.75" thickBot="1">
      <c r="A5" s="50" t="s">
        <v>34</v>
      </c>
      <c r="B5" s="12"/>
      <c r="C5" s="63">
        <f>30/60</f>
        <v>0.5</v>
      </c>
      <c r="D5" s="41"/>
      <c r="E5" s="54">
        <f>$C5</f>
        <v>0.5</v>
      </c>
      <c r="F5" s="54">
        <f t="shared" si="0"/>
        <v>0.5</v>
      </c>
      <c r="G5" s="54">
        <f t="shared" si="0"/>
        <v>0.5</v>
      </c>
      <c r="H5" s="54">
        <f t="shared" si="0"/>
        <v>0.5</v>
      </c>
      <c r="I5" s="44"/>
    </row>
    <row r="6" spans="1:9" ht="36">
      <c r="A6" s="47" t="s">
        <v>35</v>
      </c>
      <c r="B6" s="12"/>
      <c r="C6" s="46">
        <f>C3*C4*C5</f>
        <v>750</v>
      </c>
      <c r="D6" s="53"/>
      <c r="E6" s="52">
        <f>$C6</f>
        <v>750</v>
      </c>
      <c r="F6" s="52">
        <f>$C6</f>
        <v>750</v>
      </c>
      <c r="G6" s="52">
        <f>$C6</f>
        <v>750</v>
      </c>
      <c r="H6" s="52">
        <f>$C6</f>
        <v>750</v>
      </c>
      <c r="I6" s="52"/>
    </row>
    <row r="7" spans="1:9" ht="18.75">
      <c r="A7" s="43"/>
      <c r="B7" s="12"/>
      <c r="C7" s="42"/>
      <c r="D7" s="41"/>
      <c r="E7" s="40"/>
      <c r="F7" s="40"/>
      <c r="G7" s="40"/>
      <c r="H7" s="40"/>
      <c r="I7" s="39"/>
    </row>
    <row r="8" spans="1:9" ht="18.75">
      <c r="A8" s="21" t="s">
        <v>13</v>
      </c>
      <c r="B8" s="13"/>
      <c r="C8" s="22">
        <v>50</v>
      </c>
      <c r="D8" s="20">
        <v>0.03</v>
      </c>
      <c r="E8" s="22">
        <f>C8</f>
        <v>50</v>
      </c>
      <c r="F8" s="22">
        <f>E8*(1+$D8)</f>
        <v>51.5</v>
      </c>
      <c r="G8" s="22">
        <f>F8*(1+$D8)</f>
        <v>53.045</v>
      </c>
      <c r="H8" s="22">
        <f>G8*(1+$D8)</f>
        <v>54.63635</v>
      </c>
      <c r="I8" s="18"/>
    </row>
    <row r="9" spans="1:9" ht="36">
      <c r="A9" s="21" t="s">
        <v>36</v>
      </c>
      <c r="B9" s="13"/>
      <c r="C9" s="22">
        <f>C6*C8*12</f>
        <v>450000</v>
      </c>
      <c r="D9" s="36"/>
      <c r="E9" s="22">
        <f>E6*E8*12</f>
        <v>450000</v>
      </c>
      <c r="F9" s="22">
        <f>F6*F8*12</f>
        <v>463500</v>
      </c>
      <c r="G9" s="22">
        <f>G6*G8*12</f>
        <v>477405</v>
      </c>
      <c r="H9" s="22">
        <f>H6*H8*12</f>
        <v>491727.14999999997</v>
      </c>
      <c r="I9" s="22">
        <f>SUM(E9:H9)</f>
        <v>1882632.15</v>
      </c>
    </row>
    <row r="10" spans="1:9" ht="19.5" thickBot="1">
      <c r="A10" s="21"/>
      <c r="B10" s="13"/>
      <c r="C10" s="64"/>
      <c r="D10" s="65"/>
      <c r="E10" s="67" t="s">
        <v>15</v>
      </c>
      <c r="F10" s="67"/>
      <c r="G10" s="64"/>
      <c r="H10" s="64"/>
      <c r="I10" s="34"/>
    </row>
    <row r="11" spans="1:9" ht="36">
      <c r="A11" s="21" t="s">
        <v>37</v>
      </c>
      <c r="B11" s="13"/>
      <c r="C11" s="37">
        <v>0.15</v>
      </c>
      <c r="D11" s="36"/>
      <c r="E11" s="35">
        <f>$C11</f>
        <v>0.15</v>
      </c>
      <c r="F11" s="35">
        <f>$C11</f>
        <v>0.15</v>
      </c>
      <c r="G11" s="35">
        <f>$C11</f>
        <v>0.15</v>
      </c>
      <c r="H11" s="35">
        <f>$C11</f>
        <v>0.15</v>
      </c>
      <c r="I11" s="34"/>
    </row>
    <row r="12" spans="1:9" ht="18.75">
      <c r="A12" s="29" t="s">
        <v>38</v>
      </c>
      <c r="B12" s="13"/>
      <c r="C12" s="22">
        <f>C9*C11</f>
        <v>67500</v>
      </c>
      <c r="D12" s="33"/>
      <c r="E12" s="22">
        <f>E9*E11</f>
        <v>67500</v>
      </c>
      <c r="F12" s="22">
        <f>F9*F11</f>
        <v>69525</v>
      </c>
      <c r="G12" s="22">
        <f>G9*G11</f>
        <v>71610.75</v>
      </c>
      <c r="H12" s="22">
        <f>H9*H11</f>
        <v>73759.0725</v>
      </c>
      <c r="I12" s="22">
        <f>SUM(E12:H12)</f>
        <v>282394.8225</v>
      </c>
    </row>
    <row r="13" spans="1:9" ht="18.75">
      <c r="A13" s="43"/>
      <c r="B13" s="12"/>
      <c r="C13" s="66"/>
      <c r="D13" s="15"/>
      <c r="E13" s="56"/>
      <c r="F13" s="56"/>
      <c r="G13" s="56"/>
      <c r="H13" s="56"/>
      <c r="I13" s="56"/>
    </row>
  </sheetData>
  <sheetProtection/>
  <mergeCells count="2">
    <mergeCell ref="E1:F1"/>
    <mergeCell ref="E10:F10"/>
  </mergeCells>
  <dataValidations count="1">
    <dataValidation allowBlank="1" showErrorMessage="1" sqref="E10:E12 F2:F5 C1:D7 G1:H5 D8:I8 I1:I7 C13 E1 F11:F13 B8:C12 A8:A11 E9:F9 G9:I13"/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7" sqref="R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Boris</cp:lastModifiedBy>
  <dcterms:created xsi:type="dcterms:W3CDTF">2009-05-23T08:40:23Z</dcterms:created>
  <dcterms:modified xsi:type="dcterms:W3CDTF">2009-10-15T11:33:08Z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